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1355" windowHeight="7425"/>
  </bookViews>
  <sheets>
    <sheet name="Ferriklorid" sheetId="3" r:id="rId1"/>
    <sheet name="Manual" sheetId="6" r:id="rId2"/>
  </sheets>
  <calcPr calcId="125725"/>
</workbook>
</file>

<file path=xl/calcChain.xml><?xml version="1.0" encoding="utf-8"?>
<calcChain xmlns="http://schemas.openxmlformats.org/spreadsheetml/2006/main">
  <c r="A34" i="3"/>
  <c r="A36" s="1"/>
  <c r="D7"/>
  <c r="F4"/>
  <c r="H9" s="1"/>
  <c r="B12" l="1"/>
  <c r="A35"/>
  <c r="C7" s="1"/>
  <c r="F7" s="1"/>
  <c r="A37"/>
  <c r="H10" l="1"/>
  <c r="C34"/>
  <c r="H11" l="1"/>
  <c r="G34" s="1"/>
  <c r="B20" s="1"/>
</calcChain>
</file>

<file path=xl/sharedStrings.xml><?xml version="1.0" encoding="utf-8"?>
<sst xmlns="http://schemas.openxmlformats.org/spreadsheetml/2006/main" count="84" uniqueCount="73">
  <si>
    <t>K</t>
  </si>
  <si>
    <t>°Baumé</t>
  </si>
  <si>
    <t>walter</t>
  </si>
  <si>
    <t xml:space="preserve"> °Baumé</t>
  </si>
  <si>
    <t xml:space="preserve"> liter</t>
  </si>
  <si>
    <t xml:space="preserve">www.walter-lystfisker.dk </t>
  </si>
  <si>
    <t>Hydrometer</t>
  </si>
  <si>
    <t>Modulus</t>
  </si>
  <si>
    <t>g/ml</t>
  </si>
  <si>
    <r>
      <t>g/cm</t>
    </r>
    <r>
      <rPr>
        <sz val="12"/>
        <rFont val="Calibri"/>
        <family val="2"/>
      </rPr>
      <t>³</t>
    </r>
  </si>
  <si>
    <t>Hydrometer 0400TB050/15-qp</t>
  </si>
  <si>
    <t>2110, 4100, 5100 og 5310 er interpoleret værdier</t>
  </si>
  <si>
    <t>interpoleret værdi</t>
  </si>
  <si>
    <t>Constants</t>
  </si>
  <si>
    <t>Weight mixture grams</t>
  </si>
  <si>
    <t>Volume mixture ml</t>
  </si>
  <si>
    <t>°Baume is an American unit = K - (K / rho)</t>
  </si>
  <si>
    <t>Use: Goal Seek in what-if analysis</t>
  </si>
  <si>
    <t>volume increases with increasing</t>
  </si>
  <si>
    <t>The specificke density [ρ] will go down</t>
  </si>
  <si>
    <t>with increasing temperature because the</t>
  </si>
  <si>
    <t>temperature. °Bé also decreases</t>
  </si>
  <si>
    <r>
      <t xml:space="preserve">Water temperature in </t>
    </r>
    <r>
      <rPr>
        <sz val="12"/>
        <rFont val="Calibri"/>
        <family val="2"/>
      </rPr>
      <t>°</t>
    </r>
    <r>
      <rPr>
        <sz val="12"/>
        <rFont val="Arial"/>
        <family val="2"/>
      </rPr>
      <t>C</t>
    </r>
  </si>
  <si>
    <t>Choose a temperature in dropdown list</t>
  </si>
  <si>
    <t>Grams water</t>
  </si>
  <si>
    <t>Grams ferric chloride</t>
  </si>
  <si>
    <t>Volume in ml at selected temperature</t>
  </si>
  <si>
    <t>Water</t>
  </si>
  <si>
    <t>Ferric chloride</t>
  </si>
  <si>
    <t>Ferric chloride density</t>
  </si>
  <si>
    <t>Weight %</t>
  </si>
  <si>
    <t>Specific Density ρ [rho]</t>
  </si>
  <si>
    <t>Ferric chloride mixture weight %</t>
  </si>
  <si>
    <t>The ideal strength of etching bath is between 24 and 46 ° Baume at 32 ° C</t>
  </si>
  <si>
    <t>Hydrometer measurements were carried out at 16 ° C hot demineralized water</t>
  </si>
  <si>
    <t>The scale on a ° Baume hydrometer for ferric chloride should go from 0 to 50</t>
  </si>
  <si>
    <t>1 liter of demineralized water, weighs 1000 grams at 4 ° C = 0 ° Baumé</t>
  </si>
  <si>
    <t xml:space="preserve">The mixture gives </t>
  </si>
  <si>
    <t xml:space="preserve"> with </t>
  </si>
  <si>
    <t>Liquid heavier than water</t>
  </si>
  <si>
    <t>Calculation of weight %, specific gravity ρ [rho] and ° Baume for etching bath with Ferric chloride for PCB copper</t>
  </si>
  <si>
    <t>Ferric chloride solubility in water as a function of temperature</t>
  </si>
  <si>
    <t>gr ferric chloride/100 ml water</t>
  </si>
  <si>
    <t>Ferric chloride soubility in 1 liter of water: 920 g at 20 ° C</t>
  </si>
  <si>
    <r>
      <t xml:space="preserve">Insert water and </t>
    </r>
    <r>
      <rPr>
        <sz val="12"/>
        <color rgb="FFFF0000"/>
        <rFont val="Arial"/>
        <family val="2"/>
      </rPr>
      <t>ferric chloride</t>
    </r>
    <r>
      <rPr>
        <sz val="12"/>
        <color rgb="FF333333"/>
        <rFont val="Arial"/>
        <family val="2"/>
      </rPr>
      <t xml:space="preserve"> in grams</t>
    </r>
  </si>
  <si>
    <t>You mix a measured amount of water and a measured amount of solid together.</t>
  </si>
  <si>
    <t>Ferriklorid:</t>
  </si>
  <si>
    <t>Ferric chloride:</t>
  </si>
  <si>
    <r>
      <t xml:space="preserve">ferriklorid opløsning ved 30 </t>
    </r>
    <r>
      <rPr>
        <sz val="12"/>
        <rFont val="Calibri"/>
        <family val="2"/>
      </rPr>
      <t>°</t>
    </r>
    <r>
      <rPr>
        <sz val="12"/>
        <rFont val="Arial"/>
        <family val="2"/>
      </rPr>
      <t>Baume indsættes 3000 ml i cellen med vand. Der udføres en målsøgning med hensyn til ferriklorid, ved at sætte værdien 30 i værdi feltet.</t>
    </r>
  </si>
  <si>
    <t>of ferric chloride solution at 30 °Baume is inserted 3000 ml in the yellow cell for water. Perform a Goal Seek with regard to ferric chloride, by setting the value 30 in the value field.</t>
  </si>
  <si>
    <t>Reg.No:1240</t>
  </si>
  <si>
    <t>Reg.No.1240</t>
  </si>
  <si>
    <r>
      <t xml:space="preserve">Udarbejdet af Jørgen Walter </t>
    </r>
    <r>
      <rPr>
        <b/>
        <sz val="11"/>
        <color indexed="8"/>
        <rFont val="Calibri"/>
        <family val="2"/>
      </rPr>
      <t>©</t>
    </r>
  </si>
  <si>
    <t>COPYRIGHT © 2014</t>
  </si>
  <si>
    <r>
      <t xml:space="preserve">Temperature </t>
    </r>
    <r>
      <rPr>
        <sz val="12"/>
        <rFont val="Calibri"/>
        <family val="2"/>
      </rPr>
      <t>°C</t>
    </r>
  </si>
  <si>
    <t>°Be = K * (1 - 1 / rho)</t>
  </si>
  <si>
    <t>Brugsanvisning for anvendelse af regnearket  Ferriklorid</t>
  </si>
  <si>
    <t>Instructions for use of spreadsheet  Ferric chloride</t>
  </si>
  <si>
    <t>The mass of water is constant whether</t>
  </si>
  <si>
    <t>the temperature is 4 °C or 100  °C.</t>
  </si>
  <si>
    <t>The solution is calibrated at 15,5 °C (60°F).</t>
  </si>
  <si>
    <t>Grams ferric chloride / gram mixture [%]</t>
  </si>
  <si>
    <t>Grams mixture / volume mixture</t>
  </si>
  <si>
    <t>Table applies to 15,5 °C</t>
  </si>
  <si>
    <t>Her blandes en afmålt mængde vand og en afmålt mængde fast stof sammen.</t>
  </si>
  <si>
    <r>
      <t xml:space="preserve">For nøjagtighedens skyld, skal temperaturen kendes og overholdes. I regnearket kan temperaturen vælges i trin fra 4 </t>
    </r>
    <r>
      <rPr>
        <sz val="12"/>
        <rFont val="Calibri"/>
        <family val="2"/>
      </rPr>
      <t>°</t>
    </r>
    <r>
      <rPr>
        <sz val="12"/>
        <rFont val="Arial"/>
        <family val="2"/>
      </rPr>
      <t xml:space="preserve">C til 100 </t>
    </r>
    <r>
      <rPr>
        <sz val="12"/>
        <rFont val="Calibri"/>
        <family val="2"/>
      </rPr>
      <t>°</t>
    </r>
    <r>
      <rPr>
        <sz val="12"/>
        <rFont val="Arial"/>
        <family val="2"/>
      </rPr>
      <t>C.</t>
    </r>
  </si>
  <si>
    <r>
      <t xml:space="preserve">Indsæt mængden af demineraliseret vand og mængden af ferriklorid i de gule celler. 1 liter vand = 1 kg vand ved 4 </t>
    </r>
    <r>
      <rPr>
        <sz val="12"/>
        <rFont val="Calibri"/>
        <family val="2"/>
      </rPr>
      <t>°</t>
    </r>
    <r>
      <rPr>
        <sz val="12"/>
        <rFont val="Arial"/>
        <family val="2"/>
      </rPr>
      <t>C. Hvis vi antager, at der skal bruges 3 liter</t>
    </r>
  </si>
  <si>
    <r>
      <t xml:space="preserve">Den praktiske anvendelse for ferriklorid er 40 </t>
    </r>
    <r>
      <rPr>
        <sz val="12"/>
        <rFont val="Calibri"/>
        <family val="2"/>
      </rPr>
      <t>°</t>
    </r>
    <r>
      <rPr>
        <sz val="12"/>
        <rFont val="Arial"/>
        <family val="2"/>
      </rPr>
      <t>C, da det er til ætsebad for kobberbaner på PCB.</t>
    </r>
  </si>
  <si>
    <t>Ferriklorid mængden aflæses til 1437 gram. Blandingen fylder 3,52 liter.</t>
  </si>
  <si>
    <t>For the sake of accuracy, the temperature must be known and respected. In the spreadsheet the temperature can be selected in step from 4 °C to 100 °C.</t>
  </si>
  <si>
    <t>The practical application of ferric chloride is 40 °C, as it is to the etching bath of copper tracks on the PCB.</t>
  </si>
  <si>
    <t>Insert the amount of demineralised water and the amount of ferric chloride in the yellow cells. 1 litre of water = 1 kg of water at 4 °C. If we assume to use 3 litres</t>
  </si>
  <si>
    <t>Ferric chloride volume is read to 1437 grams. The mixture fills 3.52 litres.</t>
  </si>
</sst>
</file>

<file path=xl/styles.xml><?xml version="1.0" encoding="utf-8"?>
<styleSheet xmlns="http://schemas.openxmlformats.org/spreadsheetml/2006/main">
  <numFmts count="5">
    <numFmt numFmtId="164" formatCode="0.0000000"/>
    <numFmt numFmtId="165" formatCode="0.000"/>
    <numFmt numFmtId="166" formatCode="0.0%"/>
    <numFmt numFmtId="167" formatCode="0.0"/>
    <numFmt numFmtId="169" formatCode="_ * #,##0.000_ ;_ * \-#,##0.000_ ;_ * &quot;-&quot;???_ ;_ @_ "/>
  </numFmts>
  <fonts count="2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Calibri"/>
      <family val="2"/>
    </font>
    <font>
      <u/>
      <sz val="10"/>
      <color theme="10"/>
      <name val="Arial"/>
      <family val="2"/>
    </font>
    <font>
      <sz val="12"/>
      <color rgb="FFFF0000"/>
      <name val="Arial"/>
      <family val="2"/>
    </font>
    <font>
      <u/>
      <sz val="12"/>
      <color theme="3"/>
      <name val="Arial"/>
      <family val="2"/>
    </font>
    <font>
      <u/>
      <sz val="10"/>
      <color theme="3"/>
      <name val="Arial"/>
      <family val="2"/>
    </font>
    <font>
      <sz val="10"/>
      <color theme="0" tint="-4.9989318521683403E-2"/>
      <name val="Arial"/>
      <family val="2"/>
    </font>
    <font>
      <i/>
      <sz val="10"/>
      <name val="Arial"/>
      <family val="2"/>
    </font>
    <font>
      <sz val="12"/>
      <color rgb="FF333333"/>
      <name val="Arial"/>
      <family val="2"/>
    </font>
    <font>
      <sz val="14"/>
      <name val="Arial"/>
      <family val="2"/>
    </font>
    <font>
      <sz val="12"/>
      <color theme="5" tint="0.79998168889431442"/>
      <name val="Arial"/>
      <family val="2"/>
    </font>
    <font>
      <sz val="11"/>
      <name val="Arial"/>
      <family val="2"/>
    </font>
    <font>
      <sz val="14"/>
      <color rgb="FF333333"/>
      <name val="Arial"/>
      <family val="2"/>
    </font>
    <font>
      <sz val="10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4"/>
      <color rgb="FFFF0000"/>
      <name val="Calibri"/>
      <family val="2"/>
      <scheme val="minor"/>
    </font>
    <font>
      <b/>
      <sz val="14"/>
      <color rgb="FF333333"/>
      <name val="Arial"/>
      <family val="2"/>
    </font>
    <font>
      <b/>
      <sz val="12"/>
      <color rgb="FFFF0000"/>
      <name val="Arial"/>
      <family val="2"/>
    </font>
    <font>
      <u/>
      <sz val="10"/>
      <name val="Arial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94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3" fontId="3" fillId="3" borderId="0" xfId="0" applyNumberFormat="1" applyFont="1" applyFill="1" applyBorder="1" applyAlignment="1" applyProtection="1">
      <alignment horizontal="center"/>
      <protection hidden="1"/>
    </xf>
    <xf numFmtId="166" fontId="3" fillId="3" borderId="0" xfId="2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Protection="1">
      <protection hidden="1"/>
    </xf>
    <xf numFmtId="0" fontId="3" fillId="3" borderId="0" xfId="0" applyFont="1" applyFill="1" applyProtection="1">
      <protection hidden="1"/>
    </xf>
    <xf numFmtId="0" fontId="0" fillId="0" borderId="0" xfId="0" applyProtection="1">
      <protection hidden="1"/>
    </xf>
    <xf numFmtId="0" fontId="1" fillId="0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1" fillId="3" borderId="0" xfId="0" applyFont="1" applyFill="1" applyProtection="1">
      <protection hidden="1"/>
    </xf>
    <xf numFmtId="0" fontId="9" fillId="3" borderId="0" xfId="0" applyFont="1" applyFill="1" applyProtection="1">
      <protection hidden="1"/>
    </xf>
    <xf numFmtId="0" fontId="3" fillId="5" borderId="0" xfId="0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1" fontId="3" fillId="5" borderId="4" xfId="0" applyNumberFormat="1" applyFont="1" applyFill="1" applyBorder="1" applyAlignment="1" applyProtection="1">
      <alignment horizontal="center"/>
      <protection hidden="1"/>
    </xf>
    <xf numFmtId="1" fontId="3" fillId="5" borderId="0" xfId="0" applyNumberFormat="1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Protection="1">
      <protection hidden="1"/>
    </xf>
    <xf numFmtId="2" fontId="3" fillId="5" borderId="0" xfId="0" applyNumberFormat="1" applyFont="1" applyFill="1" applyBorder="1" applyAlignment="1" applyProtection="1">
      <alignment horizontal="center"/>
      <protection hidden="1"/>
    </xf>
    <xf numFmtId="0" fontId="5" fillId="5" borderId="0" xfId="1" applyFill="1" applyBorder="1" applyAlignment="1" applyProtection="1">
      <protection hidden="1"/>
    </xf>
    <xf numFmtId="0" fontId="2" fillId="5" borderId="0" xfId="0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horizontal="left"/>
      <protection hidden="1"/>
    </xf>
    <xf numFmtId="0" fontId="11" fillId="5" borderId="0" xfId="0" applyFont="1" applyFill="1" applyBorder="1" applyProtection="1">
      <protection hidden="1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165" fontId="3" fillId="5" borderId="0" xfId="0" applyNumberFormat="1" applyFont="1" applyFill="1" applyBorder="1" applyAlignment="1" applyProtection="1">
      <alignment horizontal="center"/>
      <protection hidden="1"/>
    </xf>
    <xf numFmtId="0" fontId="11" fillId="5" borderId="1" xfId="0" applyFont="1" applyFill="1" applyBorder="1" applyAlignment="1" applyProtection="1">
      <alignment horizontal="center"/>
      <protection hidden="1"/>
    </xf>
    <xf numFmtId="0" fontId="11" fillId="5" borderId="3" xfId="0" applyFont="1" applyFill="1" applyBorder="1" applyAlignment="1" applyProtection="1">
      <alignment horizontal="center"/>
      <protection hidden="1"/>
    </xf>
    <xf numFmtId="0" fontId="10" fillId="3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0" fontId="14" fillId="6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0" fontId="0" fillId="6" borderId="0" xfId="0" applyFill="1" applyProtection="1">
      <protection hidden="1"/>
    </xf>
    <xf numFmtId="0" fontId="11" fillId="6" borderId="0" xfId="0" applyFont="1" applyFill="1" applyProtection="1">
      <protection hidden="1"/>
    </xf>
    <xf numFmtId="0" fontId="17" fillId="6" borderId="0" xfId="0" applyFont="1" applyFill="1" applyProtection="1">
      <protection hidden="1"/>
    </xf>
    <xf numFmtId="0" fontId="20" fillId="5" borderId="0" xfId="1" applyFont="1" applyFill="1" applyBorder="1" applyAlignment="1" applyProtection="1">
      <alignment vertical="center"/>
      <protection hidden="1"/>
    </xf>
    <xf numFmtId="0" fontId="3" fillId="3" borderId="2" xfId="0" applyFont="1" applyFill="1" applyBorder="1" applyProtection="1">
      <protection hidden="1"/>
    </xf>
    <xf numFmtId="164" fontId="3" fillId="3" borderId="0" xfId="0" applyNumberFormat="1" applyFont="1" applyFill="1" applyBorder="1" applyProtection="1">
      <protection hidden="1"/>
    </xf>
    <xf numFmtId="10" fontId="3" fillId="3" borderId="0" xfId="0" applyNumberFormat="1" applyFont="1" applyFill="1" applyProtection="1">
      <protection hidden="1"/>
    </xf>
    <xf numFmtId="1" fontId="3" fillId="3" borderId="0" xfId="0" applyNumberFormat="1" applyFont="1" applyFill="1" applyBorder="1" applyAlignment="1" applyProtection="1">
      <protection hidden="1"/>
    </xf>
    <xf numFmtId="0" fontId="3" fillId="3" borderId="0" xfId="0" applyFont="1" applyFill="1" applyBorder="1" applyAlignment="1" applyProtection="1">
      <alignment horizontal="center" wrapText="1"/>
      <protection hidden="1"/>
    </xf>
    <xf numFmtId="1" fontId="3" fillId="3" borderId="2" xfId="0" applyNumberFormat="1" applyFont="1" applyFill="1" applyBorder="1" applyProtection="1">
      <protection hidden="1"/>
    </xf>
    <xf numFmtId="2" fontId="3" fillId="3" borderId="0" xfId="0" applyNumberFormat="1" applyFont="1" applyFill="1" applyBorder="1" applyAlignment="1" applyProtection="1">
      <protection hidden="1"/>
    </xf>
    <xf numFmtId="0" fontId="3" fillId="3" borderId="0" xfId="0" applyFont="1" applyFill="1" applyBorder="1" applyAlignment="1" applyProtection="1">
      <protection hidden="1"/>
    </xf>
    <xf numFmtId="10" fontId="3" fillId="3" borderId="2" xfId="2" applyNumberFormat="1" applyFont="1" applyFill="1" applyBorder="1" applyProtection="1"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8" fillId="3" borderId="0" xfId="1" applyFont="1" applyFill="1" applyAlignment="1" applyProtection="1">
      <alignment vertical="center" textRotation="180"/>
      <protection hidden="1"/>
    </xf>
    <xf numFmtId="169" fontId="18" fillId="5" borderId="0" xfId="0" applyNumberFormat="1" applyFont="1" applyFill="1" applyBorder="1" applyAlignment="1" applyProtection="1">
      <alignment vertical="center"/>
      <protection hidden="1"/>
    </xf>
    <xf numFmtId="2" fontId="3" fillId="3" borderId="0" xfId="0" applyNumberFormat="1" applyFont="1" applyFill="1" applyAlignment="1" applyProtection="1">
      <alignment horizontal="right"/>
      <protection hidden="1"/>
    </xf>
    <xf numFmtId="0" fontId="24" fillId="3" borderId="0" xfId="1" applyFont="1" applyFill="1" applyAlignment="1" applyProtection="1">
      <protection hidden="1"/>
    </xf>
    <xf numFmtId="2" fontId="3" fillId="3" borderId="0" xfId="0" applyNumberFormat="1" applyFont="1" applyFill="1" applyBorder="1" applyAlignment="1" applyProtection="1">
      <alignment horizontal="right" wrapText="1"/>
      <protection hidden="1"/>
    </xf>
    <xf numFmtId="2" fontId="3" fillId="3" borderId="0" xfId="0" applyNumberFormat="1" applyFont="1" applyFill="1" applyBorder="1" applyAlignment="1" applyProtection="1">
      <alignment horizontal="right"/>
      <protection hidden="1"/>
    </xf>
    <xf numFmtId="169" fontId="25" fillId="3" borderId="0" xfId="0" applyNumberFormat="1" applyFont="1" applyFill="1" applyBorder="1" applyAlignment="1" applyProtection="1">
      <alignment vertical="center"/>
      <protection hidden="1"/>
    </xf>
    <xf numFmtId="0" fontId="11" fillId="5" borderId="0" xfId="0" applyFont="1" applyFill="1" applyBorder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5" fillId="6" borderId="0" xfId="0" applyFont="1" applyFill="1" applyAlignment="1" applyProtection="1">
      <alignment horizontal="left"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0" fillId="3" borderId="0" xfId="0" applyFill="1" applyAlignment="1" applyProtection="1">
      <protection hidden="1"/>
    </xf>
    <xf numFmtId="0" fontId="3" fillId="3" borderId="0" xfId="0" applyFont="1" applyFill="1" applyAlignment="1" applyProtection="1">
      <protection hidden="1"/>
    </xf>
    <xf numFmtId="0" fontId="23" fillId="5" borderId="0" xfId="0" applyFont="1" applyFill="1" applyBorder="1" applyProtection="1">
      <protection hidden="1"/>
    </xf>
    <xf numFmtId="0" fontId="6" fillId="5" borderId="0" xfId="0" applyFont="1" applyFill="1" applyBorder="1" applyProtection="1">
      <protection hidden="1"/>
    </xf>
    <xf numFmtId="9" fontId="23" fillId="5" borderId="0" xfId="2" applyNumberFormat="1" applyFont="1" applyFill="1" applyBorder="1" applyAlignment="1" applyProtection="1">
      <alignment horizontal="center"/>
      <protection hidden="1"/>
    </xf>
    <xf numFmtId="0" fontId="23" fillId="5" borderId="0" xfId="0" applyFont="1" applyFill="1" applyBorder="1" applyAlignment="1" applyProtection="1">
      <alignment horizontal="center"/>
      <protection hidden="1"/>
    </xf>
    <xf numFmtId="0" fontId="0" fillId="5" borderId="0" xfId="0" applyFill="1" applyBorder="1" applyProtection="1">
      <protection hidden="1"/>
    </xf>
    <xf numFmtId="0" fontId="21" fillId="5" borderId="0" xfId="0" applyFont="1" applyFill="1" applyBorder="1" applyAlignment="1" applyProtection="1">
      <protection hidden="1"/>
    </xf>
    <xf numFmtId="0" fontId="13" fillId="5" borderId="0" xfId="0" applyFont="1" applyFill="1" applyBorder="1" applyProtection="1">
      <protection hidden="1"/>
    </xf>
    <xf numFmtId="0" fontId="7" fillId="5" borderId="0" xfId="1" applyFont="1" applyFill="1" applyAlignment="1" applyProtection="1">
      <alignment horizontal="center" vertical="center"/>
      <protection hidden="1"/>
    </xf>
    <xf numFmtId="0" fontId="7" fillId="3" borderId="0" xfId="1" applyFont="1" applyFill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protection hidden="1"/>
    </xf>
    <xf numFmtId="0" fontId="1" fillId="3" borderId="0" xfId="0" applyFont="1" applyFill="1" applyAlignment="1" applyProtection="1">
      <protection hidden="1"/>
    </xf>
    <xf numFmtId="0" fontId="0" fillId="0" borderId="0" xfId="0" applyAlignment="1" applyProtection="1">
      <protection hidden="1"/>
    </xf>
    <xf numFmtId="1" fontId="23" fillId="5" borderId="0" xfId="0" applyNumberFormat="1" applyFont="1" applyFill="1" applyBorder="1" applyAlignment="1" applyProtection="1">
      <alignment horizontal="center"/>
      <protection hidden="1"/>
    </xf>
    <xf numFmtId="0" fontId="23" fillId="5" borderId="0" xfId="0" applyFont="1" applyFill="1" applyBorder="1" applyAlignment="1" applyProtection="1">
      <alignment horizontal="center"/>
      <protection hidden="1"/>
    </xf>
    <xf numFmtId="169" fontId="18" fillId="3" borderId="0" xfId="0" applyNumberFormat="1" applyFont="1" applyFill="1" applyBorder="1" applyAlignment="1" applyProtection="1">
      <alignment horizontal="center" vertical="center"/>
      <protection hidden="1"/>
    </xf>
    <xf numFmtId="0" fontId="20" fillId="3" borderId="0" xfId="1" applyFont="1" applyFill="1" applyAlignment="1" applyProtection="1">
      <alignment horizontal="center" vertical="center"/>
      <protection hidden="1"/>
    </xf>
    <xf numFmtId="0" fontId="21" fillId="3" borderId="0" xfId="0" applyFont="1" applyFill="1" applyAlignment="1" applyProtection="1">
      <alignment horizontal="center"/>
      <protection hidden="1"/>
    </xf>
    <xf numFmtId="0" fontId="11" fillId="5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left" vertical="center"/>
      <protection hidden="1"/>
    </xf>
    <xf numFmtId="0" fontId="11" fillId="5" borderId="6" xfId="0" applyFont="1" applyFill="1" applyBorder="1" applyAlignment="1" applyProtection="1">
      <alignment horizontal="center"/>
      <protection hidden="1"/>
    </xf>
    <xf numFmtId="0" fontId="11" fillId="5" borderId="7" xfId="0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11" fillId="5" borderId="5" xfId="0" applyFont="1" applyFill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/>
      <protection locked="0"/>
    </xf>
    <xf numFmtId="169" fontId="18" fillId="6" borderId="0" xfId="0" applyNumberFormat="1" applyFont="1" applyFill="1" applyBorder="1" applyAlignment="1" applyProtection="1">
      <alignment horizontal="center" vertical="center"/>
      <protection hidden="1"/>
    </xf>
    <xf numFmtId="0" fontId="20" fillId="6" borderId="0" xfId="1" applyFont="1" applyFill="1" applyAlignment="1" applyProtection="1">
      <alignment horizontal="center" vertical="center"/>
      <protection hidden="1"/>
    </xf>
    <xf numFmtId="0" fontId="21" fillId="6" borderId="0" xfId="0" applyFont="1" applyFill="1" applyAlignment="1" applyProtection="1">
      <alignment horizontal="center"/>
      <protection hidden="1"/>
    </xf>
    <xf numFmtId="165" fontId="23" fillId="5" borderId="0" xfId="0" applyNumberFormat="1" applyFont="1" applyFill="1" applyBorder="1" applyAlignment="1" applyProtection="1">
      <alignment horizontal="center"/>
      <protection hidden="1"/>
    </xf>
    <xf numFmtId="0" fontId="23" fillId="5" borderId="0" xfId="0" applyFont="1" applyFill="1" applyBorder="1" applyAlignment="1" applyProtection="1">
      <alignment horizontal="left"/>
      <protection hidden="1"/>
    </xf>
    <xf numFmtId="167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protection locked="0"/>
    </xf>
    <xf numFmtId="0" fontId="22" fillId="5" borderId="0" xfId="0" applyFont="1" applyFill="1" applyBorder="1" applyAlignment="1" applyProtection="1">
      <alignment horizontal="center" vertical="center"/>
      <protection hidden="1"/>
    </xf>
  </cellXfs>
  <cellStyles count="3">
    <cellStyle name="Hyperlink" xfId="1" builtinId="8"/>
    <cellStyle name="Normal" xfId="0" builtinId="0"/>
    <cellStyle name="Pro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strRef>
          <c:f>Ferriklorid!$B$37</c:f>
          <c:strCache>
            <c:ptCount val="1"/>
            <c:pt idx="0">
              <c:v>Ferric chloride solubility in water as a function of temperature</c:v>
            </c:pt>
          </c:strCache>
        </c:strRef>
      </c:tx>
      <c:layout/>
      <c:txPr>
        <a:bodyPr/>
        <a:lstStyle/>
        <a:p>
          <a:pPr>
            <a:defRPr baseline="0"/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7.9978946745620491E-2"/>
          <c:y val="0.10282883444554768"/>
          <c:w val="0.78148521588214126"/>
          <c:h val="0.67535617798508363"/>
        </c:manualLayout>
      </c:layout>
      <c:lineChart>
        <c:grouping val="standard"/>
        <c:ser>
          <c:idx val="0"/>
          <c:order val="0"/>
          <c:tx>
            <c:strRef>
              <c:f>Ferriklorid!$C$38</c:f>
              <c:strCache>
                <c:ptCount val="1"/>
                <c:pt idx="0">
                  <c:v>gr ferric chloride/100 ml water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aseline="0"/>
                </a:pPr>
                <a:endParaRPr lang="da-DK"/>
              </a:p>
            </c:txPr>
            <c:showVal val="1"/>
          </c:dLbls>
          <c:cat>
            <c:numRef>
              <c:f>Ferriklorid!$B$39:$B$49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Ferriklorid!$C$39:$C$49</c:f>
              <c:numCache>
                <c:formatCode>General</c:formatCode>
                <c:ptCount val="11"/>
                <c:pt idx="0">
                  <c:v>74.400000000000006</c:v>
                </c:pt>
                <c:pt idx="1">
                  <c:v>82</c:v>
                </c:pt>
                <c:pt idx="2">
                  <c:v>92</c:v>
                </c:pt>
                <c:pt idx="3">
                  <c:v>107</c:v>
                </c:pt>
                <c:pt idx="4">
                  <c:v>211</c:v>
                </c:pt>
                <c:pt idx="5">
                  <c:v>315</c:v>
                </c:pt>
                <c:pt idx="6">
                  <c:v>410</c:v>
                </c:pt>
                <c:pt idx="7">
                  <c:v>510</c:v>
                </c:pt>
                <c:pt idx="8">
                  <c:v>526</c:v>
                </c:pt>
                <c:pt idx="9">
                  <c:v>531</c:v>
                </c:pt>
                <c:pt idx="10">
                  <c:v>536</c:v>
                </c:pt>
              </c:numCache>
            </c:numRef>
          </c:val>
        </c:ser>
        <c:marker val="1"/>
        <c:axId val="95367936"/>
        <c:axId val="95369856"/>
      </c:lineChart>
      <c:catAx>
        <c:axId val="95367936"/>
        <c:scaling>
          <c:orientation val="minMax"/>
        </c:scaling>
        <c:axPos val="b"/>
        <c:majorGridlines/>
        <c:title>
          <c:tx>
            <c:strRef>
              <c:f>Ferriklorid!$B$38</c:f>
              <c:strCache>
                <c:ptCount val="1"/>
                <c:pt idx="0">
                  <c:v>Temperature °C</c:v>
                </c:pt>
              </c:strCache>
            </c:strRef>
          </c:tx>
          <c:layout>
            <c:manualLayout>
              <c:xMode val="edge"/>
              <c:yMode val="edge"/>
              <c:x val="0.4154826230109574"/>
              <c:y val="0.89491703710446613"/>
            </c:manualLayout>
          </c:layout>
          <c:txPr>
            <a:bodyPr/>
            <a:lstStyle/>
            <a:p>
              <a:pPr>
                <a:defRPr sz="1200" baseline="0">
                  <a:latin typeface="Arial" pitchFamily="34" charset="0"/>
                  <a:cs typeface="Arial" pitchFamily="34" charset="0"/>
                </a:defRPr>
              </a:pPr>
              <a:endParaRPr lang="da-DK"/>
            </a:p>
          </c:txPr>
        </c:title>
        <c:numFmt formatCode="General" sourceLinked="1"/>
        <c:minorTickMark val="in"/>
        <c:tickLblPos val="nextTo"/>
        <c:txPr>
          <a:bodyPr/>
          <a:lstStyle/>
          <a:p>
            <a:pPr>
              <a:defRPr sz="1200" baseline="0"/>
            </a:pPr>
            <a:endParaRPr lang="da-DK"/>
          </a:p>
        </c:txPr>
        <c:crossAx val="95369856"/>
        <c:crosses val="autoZero"/>
        <c:auto val="1"/>
        <c:lblAlgn val="ctr"/>
        <c:lblOffset val="100"/>
        <c:tickLblSkip val="1"/>
      </c:catAx>
      <c:valAx>
        <c:axId val="95369856"/>
        <c:scaling>
          <c:orientation val="minMax"/>
        </c:scaling>
        <c:axPos val="l"/>
        <c:majorGridlines/>
        <c:title>
          <c:tx>
            <c:strRef>
              <c:f>Ferriklorid!$C$38</c:f>
              <c:strCache>
                <c:ptCount val="1"/>
                <c:pt idx="0">
                  <c:v>gr ferric chloride/100 ml water</c:v>
                </c:pt>
              </c:strCache>
            </c:strRef>
          </c:tx>
          <c:layout>
            <c:manualLayout>
              <c:xMode val="edge"/>
              <c:yMode val="edge"/>
              <c:x val="1.3484360104294799E-2"/>
              <c:y val="0.27086159027809387"/>
            </c:manualLayout>
          </c:layout>
          <c:txPr>
            <a:bodyPr/>
            <a:lstStyle/>
            <a:p>
              <a:pPr>
                <a:defRPr sz="1200" baseline="0"/>
              </a:pPr>
              <a:endParaRPr lang="da-DK"/>
            </a:p>
          </c:txPr>
        </c:title>
        <c:numFmt formatCode="General" sourceLinked="1"/>
        <c:minorTickMark val="in"/>
        <c:tickLblPos val="nextTo"/>
        <c:txPr>
          <a:bodyPr/>
          <a:lstStyle/>
          <a:p>
            <a:pPr>
              <a:defRPr sz="1200" baseline="0"/>
            </a:pPr>
            <a:endParaRPr lang="da-DK"/>
          </a:p>
        </c:txPr>
        <c:crossAx val="95367936"/>
        <c:crosses val="autoZero"/>
        <c:crossBetween val="midCat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86993842315524661"/>
          <c:y val="0.39536940107920976"/>
          <c:w val="0.12066898855836825"/>
          <c:h val="0.23678813992181624"/>
        </c:manualLayout>
      </c:layout>
      <c:spPr>
        <a:ln>
          <a:solidFill>
            <a:srgbClr val="000000"/>
          </a:solidFill>
        </a:ln>
      </c:spPr>
      <c:txPr>
        <a:bodyPr/>
        <a:lstStyle/>
        <a:p>
          <a:pPr>
            <a:defRPr sz="1100"/>
          </a:pPr>
          <a:endParaRPr lang="da-DK"/>
        </a:p>
      </c:txPr>
    </c:legend>
    <c:plotVisOnly val="1"/>
    <c:dispBlanksAs val="gap"/>
  </c:chart>
  <c:spPr>
    <a:solidFill>
      <a:schemeClr val="bg1">
        <a:lumMod val="95000"/>
      </a:schemeClr>
    </a:solidFill>
  </c:spPr>
  <c:printSettings>
    <c:headerFooter/>
    <c:pageMargins b="0.75000000000001366" l="0.70000000000000062" r="0.70000000000000062" t="0.75000000000001366" header="0.31496062992127338" footer="0.31496062992127338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104774</xdr:colOff>
      <xdr:row>0</xdr:row>
      <xdr:rowOff>28575</xdr:rowOff>
    </xdr:from>
    <xdr:to>
      <xdr:col>30</xdr:col>
      <xdr:colOff>590549</xdr:colOff>
      <xdr:row>21</xdr:row>
      <xdr:rowOff>55245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alter-lystfisker.dk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walter-lystfisker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2"/>
  <sheetViews>
    <sheetView tabSelected="1" zoomScaleNormal="100" workbookViewId="0">
      <selection sqref="A1:J1"/>
    </sheetView>
  </sheetViews>
  <sheetFormatPr defaultColWidth="8.85546875" defaultRowHeight="12.75"/>
  <cols>
    <col min="1" max="1" width="8.7109375" style="8" customWidth="1"/>
    <col min="2" max="2" width="45.7109375" style="8" customWidth="1"/>
    <col min="3" max="4" width="23.7109375" style="8" customWidth="1"/>
    <col min="5" max="5" width="6.7109375" style="8" customWidth="1"/>
    <col min="6" max="6" width="46.7109375" style="8" customWidth="1"/>
    <col min="7" max="7" width="8.7109375" style="8" customWidth="1"/>
    <col min="8" max="9" width="16.7109375" style="8" customWidth="1"/>
    <col min="10" max="10" width="16.7109375" style="70" customWidth="1"/>
    <col min="11" max="11" width="15.7109375" style="8" customWidth="1"/>
    <col min="12" max="16384" width="8.85546875" style="8"/>
  </cols>
  <sheetData>
    <row r="1" spans="1:33" ht="52.5" customHeight="1">
      <c r="A1" s="93" t="s">
        <v>40</v>
      </c>
      <c r="B1" s="93"/>
      <c r="C1" s="93"/>
      <c r="D1" s="93"/>
      <c r="E1" s="93"/>
      <c r="F1" s="93"/>
      <c r="G1" s="93"/>
      <c r="H1" s="93"/>
      <c r="I1" s="93"/>
      <c r="J1" s="93"/>
      <c r="K1" s="45"/>
      <c r="L1" s="2"/>
      <c r="M1" s="2"/>
      <c r="N1" s="2"/>
      <c r="O1" s="2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ht="22.7" customHeight="1">
      <c r="A2" s="17"/>
      <c r="B2" s="55" t="s">
        <v>22</v>
      </c>
      <c r="C2" s="55" t="s">
        <v>24</v>
      </c>
      <c r="D2" s="55" t="s">
        <v>25</v>
      </c>
      <c r="E2" s="55"/>
      <c r="F2" s="55"/>
      <c r="G2" s="55"/>
      <c r="H2" s="13" t="s">
        <v>10</v>
      </c>
      <c r="I2" s="13"/>
      <c r="J2" s="66"/>
      <c r="K2" s="45"/>
      <c r="L2" s="3"/>
      <c r="M2" s="3"/>
      <c r="N2" s="4"/>
      <c r="O2" s="5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ht="22.7" customHeight="1">
      <c r="A3" s="17"/>
      <c r="B3" s="25" t="s">
        <v>23</v>
      </c>
      <c r="C3" s="79" t="s">
        <v>44</v>
      </c>
      <c r="D3" s="80"/>
      <c r="E3" s="14"/>
      <c r="F3" s="26" t="s">
        <v>14</v>
      </c>
      <c r="G3" s="55"/>
      <c r="H3" s="81" t="s">
        <v>13</v>
      </c>
      <c r="I3" s="81"/>
      <c r="J3" s="66"/>
      <c r="K3" s="45"/>
      <c r="L3" s="3"/>
      <c r="M3" s="3"/>
      <c r="N3" s="4"/>
      <c r="O3" s="5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 ht="22.7" customHeight="1">
      <c r="A4" s="17"/>
      <c r="B4" s="91">
        <v>40</v>
      </c>
      <c r="C4" s="1">
        <v>3000</v>
      </c>
      <c r="D4" s="23">
        <v>1437.014907931788</v>
      </c>
      <c r="E4" s="14"/>
      <c r="F4" s="15">
        <f>+C4+D4</f>
        <v>4437.014907931788</v>
      </c>
      <c r="G4" s="16"/>
      <c r="H4" s="55" t="s">
        <v>0</v>
      </c>
      <c r="I4" s="17" t="s">
        <v>6</v>
      </c>
      <c r="J4" s="66"/>
      <c r="K4" s="45"/>
      <c r="L4" s="3"/>
      <c r="M4" s="3"/>
      <c r="N4" s="4"/>
      <c r="O4" s="5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ht="22.7" customHeight="1">
      <c r="A5" s="17"/>
      <c r="B5" s="22" t="s">
        <v>58</v>
      </c>
      <c r="C5" s="82" t="s">
        <v>26</v>
      </c>
      <c r="D5" s="82"/>
      <c r="E5" s="16"/>
      <c r="F5" s="16"/>
      <c r="G5" s="16"/>
      <c r="H5" s="16">
        <v>145</v>
      </c>
      <c r="I5" s="17" t="s">
        <v>7</v>
      </c>
      <c r="J5" s="66"/>
      <c r="K5" s="45"/>
      <c r="L5" s="3"/>
      <c r="M5" s="3"/>
      <c r="N5" s="4"/>
      <c r="O5" s="5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2.7" customHeight="1">
      <c r="A6" s="17"/>
      <c r="B6" s="22" t="s">
        <v>59</v>
      </c>
      <c r="C6" s="16" t="s">
        <v>27</v>
      </c>
      <c r="D6" s="16" t="s">
        <v>28</v>
      </c>
      <c r="E6" s="55"/>
      <c r="F6" s="26" t="s">
        <v>15</v>
      </c>
      <c r="G6" s="16"/>
      <c r="H6" s="76" t="s">
        <v>29</v>
      </c>
      <c r="I6" s="76"/>
      <c r="J6" s="66"/>
      <c r="K6" s="45"/>
      <c r="L6" s="3"/>
      <c r="M6" s="3"/>
      <c r="N6" s="4"/>
      <c r="O6" s="5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2.7" customHeight="1">
      <c r="A7" s="17"/>
      <c r="B7" s="22" t="s">
        <v>60</v>
      </c>
      <c r="C7" s="16">
        <f>+C4/A35</f>
        <v>3023.4894898466187</v>
      </c>
      <c r="D7" s="16">
        <f>+D4/H7</f>
        <v>495.52238204544415</v>
      </c>
      <c r="E7" s="16"/>
      <c r="F7" s="15">
        <f>+C7+D7</f>
        <v>3519.011871892063</v>
      </c>
      <c r="G7" s="16"/>
      <c r="H7" s="18">
        <v>2.9</v>
      </c>
      <c r="I7" s="17" t="s">
        <v>9</v>
      </c>
      <c r="J7" s="66"/>
      <c r="K7" s="45"/>
      <c r="L7" s="3"/>
      <c r="M7" s="3"/>
      <c r="N7" s="4"/>
      <c r="O7" s="5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2.7" customHeight="1">
      <c r="A8" s="17"/>
      <c r="B8" s="22" t="s">
        <v>19</v>
      </c>
      <c r="C8" s="60"/>
      <c r="D8" s="16"/>
      <c r="E8" s="16"/>
      <c r="F8" s="90" t="s">
        <v>17</v>
      </c>
      <c r="G8" s="90"/>
      <c r="H8" s="90"/>
      <c r="I8" s="90"/>
      <c r="J8" s="66"/>
      <c r="K8" s="45"/>
      <c r="L8" s="3"/>
      <c r="M8" s="3"/>
      <c r="N8" s="4"/>
      <c r="O8" s="5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2.7" customHeight="1">
      <c r="A9" s="17"/>
      <c r="B9" s="22" t="s">
        <v>20</v>
      </c>
      <c r="C9" s="22" t="s">
        <v>32</v>
      </c>
      <c r="D9" s="13"/>
      <c r="E9" s="21"/>
      <c r="F9" s="59" t="s">
        <v>61</v>
      </c>
      <c r="G9" s="60"/>
      <c r="H9" s="61">
        <f>+D4/F4</f>
        <v>0.32386974976417632</v>
      </c>
      <c r="I9" s="62" t="s">
        <v>30</v>
      </c>
      <c r="J9" s="66"/>
      <c r="K9" s="45"/>
      <c r="L9" s="3"/>
      <c r="M9" s="3"/>
      <c r="N9" s="4"/>
      <c r="O9" s="5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2.7" customHeight="1">
      <c r="A10" s="17"/>
      <c r="B10" s="22" t="s">
        <v>18</v>
      </c>
      <c r="C10" s="22" t="s">
        <v>31</v>
      </c>
      <c r="D10" s="13"/>
      <c r="E10" s="21"/>
      <c r="F10" s="59" t="s">
        <v>62</v>
      </c>
      <c r="G10" s="59"/>
      <c r="H10" s="89">
        <f>+F4/F7</f>
        <v>1.2608695478899148</v>
      </c>
      <c r="I10" s="72" t="s">
        <v>8</v>
      </c>
      <c r="J10" s="66"/>
      <c r="K10" s="45"/>
      <c r="L10" s="3"/>
      <c r="M10" s="3"/>
      <c r="N10" s="4"/>
      <c r="O10" s="5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2.7" customHeight="1">
      <c r="A11" s="17"/>
      <c r="B11" s="22" t="s">
        <v>21</v>
      </c>
      <c r="C11" s="22" t="s">
        <v>16</v>
      </c>
      <c r="D11" s="13"/>
      <c r="E11" s="21"/>
      <c r="F11" s="59" t="s">
        <v>55</v>
      </c>
      <c r="G11" s="55"/>
      <c r="H11" s="71">
        <f>+H5*(1-1/H10)</f>
        <v>29.999998419614613</v>
      </c>
      <c r="I11" s="62" t="s">
        <v>1</v>
      </c>
      <c r="J11" s="66"/>
      <c r="K11" s="45"/>
      <c r="L11" s="3"/>
      <c r="M11" s="3"/>
      <c r="N11" s="4"/>
      <c r="O11" s="5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2.7" customHeight="1">
      <c r="A12" s="17"/>
      <c r="B12" s="78" t="str">
        <f>IF(H9&gt;A36,"You have used too much ferric chloride. No more ferric chloride can be dissolved in the indicated amount of water at this temperature","")</f>
        <v/>
      </c>
      <c r="C12" s="78"/>
      <c r="D12" s="78"/>
      <c r="E12" s="78"/>
      <c r="F12" s="78"/>
      <c r="G12" s="78"/>
      <c r="H12" s="76" t="s">
        <v>39</v>
      </c>
      <c r="I12" s="76"/>
      <c r="J12" s="66"/>
      <c r="K12" s="45"/>
      <c r="L12" s="3"/>
      <c r="M12" s="3"/>
      <c r="N12" s="4"/>
      <c r="O12" s="5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2.7" customHeight="1">
      <c r="A13" s="17"/>
      <c r="B13" s="78"/>
      <c r="C13" s="78"/>
      <c r="D13" s="78"/>
      <c r="E13" s="78"/>
      <c r="F13" s="78"/>
      <c r="G13" s="78"/>
      <c r="H13" s="76" t="s">
        <v>63</v>
      </c>
      <c r="I13" s="76"/>
      <c r="J13" s="66"/>
      <c r="K13" s="45"/>
      <c r="L13" s="3"/>
      <c r="M13" s="3"/>
      <c r="N13" s="4"/>
      <c r="O13" s="5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2.7" customHeight="1">
      <c r="A14" s="17"/>
      <c r="B14" s="52" t="s">
        <v>33</v>
      </c>
      <c r="C14" s="17"/>
      <c r="D14" s="13"/>
      <c r="E14" s="46"/>
      <c r="F14" s="46"/>
      <c r="G14" s="46"/>
      <c r="H14" s="55" t="s">
        <v>1</v>
      </c>
      <c r="I14" s="55" t="s">
        <v>8</v>
      </c>
      <c r="J14" s="66"/>
      <c r="K14" s="45"/>
      <c r="L14" s="3"/>
      <c r="M14" s="3"/>
      <c r="N14" s="4"/>
      <c r="O14" s="5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2.7" customHeight="1">
      <c r="A15" s="17"/>
      <c r="B15" s="21"/>
      <c r="C15" s="17"/>
      <c r="D15" s="17"/>
      <c r="E15" s="63"/>
      <c r="F15" s="34"/>
      <c r="G15" s="34"/>
      <c r="H15" s="55">
        <v>0</v>
      </c>
      <c r="I15" s="24">
        <v>1</v>
      </c>
      <c r="J15" s="66"/>
      <c r="K15" s="45"/>
      <c r="L15" s="3"/>
      <c r="M15" s="3"/>
      <c r="N15" s="4"/>
      <c r="O15" s="5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2.7" customHeight="1">
      <c r="A16" s="17"/>
      <c r="B16" s="52" t="s">
        <v>34</v>
      </c>
      <c r="C16" s="17"/>
      <c r="D16" s="13"/>
      <c r="E16" s="63"/>
      <c r="F16" s="34"/>
      <c r="G16" s="34"/>
      <c r="H16" s="55">
        <v>10</v>
      </c>
      <c r="I16" s="24">
        <v>1.0740000000000001</v>
      </c>
      <c r="J16" s="66"/>
      <c r="K16" s="45"/>
      <c r="L16" s="3"/>
      <c r="M16" s="3"/>
      <c r="N16" s="4"/>
      <c r="O16" s="5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2.7" customHeight="1">
      <c r="A17" s="17"/>
      <c r="B17" s="21"/>
      <c r="C17" s="17"/>
      <c r="D17" s="55"/>
      <c r="E17" s="63"/>
      <c r="F17" s="64"/>
      <c r="G17" s="64"/>
      <c r="H17" s="55">
        <v>20</v>
      </c>
      <c r="I17" s="24">
        <v>1.1599999999999999</v>
      </c>
      <c r="J17" s="66"/>
      <c r="K17" s="45"/>
      <c r="L17" s="3"/>
      <c r="M17" s="3"/>
      <c r="N17" s="4"/>
      <c r="O17" s="5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2.7" customHeight="1">
      <c r="A18" s="17"/>
      <c r="B18" s="52" t="s">
        <v>35</v>
      </c>
      <c r="C18" s="17"/>
      <c r="D18" s="13"/>
      <c r="E18" s="63"/>
      <c r="F18" s="34"/>
      <c r="G18" s="34"/>
      <c r="H18" s="16">
        <v>30</v>
      </c>
      <c r="I18" s="24">
        <v>1.2609999999999999</v>
      </c>
      <c r="J18" s="66"/>
      <c r="K18" s="45"/>
      <c r="L18" s="3"/>
      <c r="M18" s="3"/>
      <c r="N18" s="4"/>
      <c r="O18" s="5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2.7" customHeight="1">
      <c r="A19" s="17"/>
      <c r="B19" s="21"/>
      <c r="C19" s="17"/>
      <c r="D19" s="55"/>
      <c r="E19" s="63"/>
      <c r="F19" s="55"/>
      <c r="G19" s="55"/>
      <c r="H19" s="55">
        <v>40</v>
      </c>
      <c r="I19" s="24">
        <v>1.381</v>
      </c>
      <c r="J19" s="66"/>
      <c r="K19" s="45"/>
      <c r="L19" s="3"/>
      <c r="M19" s="3"/>
      <c r="N19" s="4"/>
      <c r="O19" s="5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ht="22.7" customHeight="1">
      <c r="A20" s="17"/>
      <c r="B20" s="21" t="str">
        <f>CONCATENATE(B34,C34,D34,E34,G34,H34)</f>
        <v>The mixture gives 3,52 liter with 30 °Baumé</v>
      </c>
      <c r="C20" s="17"/>
      <c r="D20" s="13"/>
      <c r="E20" s="63"/>
      <c r="F20" s="64"/>
      <c r="G20" s="64"/>
      <c r="H20" s="55">
        <v>50</v>
      </c>
      <c r="I20" s="24">
        <v>1.526</v>
      </c>
      <c r="J20" s="66"/>
      <c r="K20" s="45"/>
      <c r="L20" s="3"/>
      <c r="M20" s="3"/>
      <c r="N20" s="4"/>
      <c r="O20" s="5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ht="22.7" customHeight="1">
      <c r="A21" s="55"/>
      <c r="B21" s="21"/>
      <c r="C21" s="17"/>
      <c r="D21" s="55"/>
      <c r="E21" s="55"/>
      <c r="F21" s="55"/>
      <c r="G21" s="55"/>
      <c r="H21" s="55">
        <v>60</v>
      </c>
      <c r="I21" s="24">
        <v>1.706</v>
      </c>
      <c r="J21" s="66"/>
      <c r="K21" s="45"/>
      <c r="L21" s="3"/>
      <c r="M21" s="3"/>
      <c r="N21" s="4"/>
      <c r="O21" s="5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ht="21.75" customHeight="1">
      <c r="A22" s="17"/>
      <c r="B22" s="52" t="s">
        <v>43</v>
      </c>
      <c r="C22" s="17"/>
      <c r="D22" s="13"/>
      <c r="E22" s="13"/>
      <c r="F22" s="19"/>
      <c r="G22" s="13"/>
      <c r="H22" s="55">
        <v>70</v>
      </c>
      <c r="I22" s="24">
        <v>1.9330000000000001</v>
      </c>
      <c r="J22" s="66"/>
      <c r="K22" s="45"/>
      <c r="L22" s="6"/>
      <c r="M22" s="6"/>
      <c r="N22" s="6"/>
      <c r="O22" s="6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ht="22.7" customHeight="1">
      <c r="A23" s="17"/>
      <c r="B23" s="21"/>
      <c r="C23" s="17"/>
      <c r="D23" s="55"/>
      <c r="E23" s="55"/>
      <c r="F23" s="19"/>
      <c r="G23" s="55"/>
      <c r="H23" s="20"/>
      <c r="I23" s="20"/>
      <c r="J23" s="66"/>
      <c r="K23" s="45"/>
      <c r="L23" s="7"/>
      <c r="M23" s="7"/>
      <c r="N23" s="7"/>
      <c r="O23" s="7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ht="22.7" customHeight="1">
      <c r="A24" s="17"/>
      <c r="B24" s="52" t="s">
        <v>36</v>
      </c>
      <c r="C24" s="17"/>
      <c r="D24" s="13"/>
      <c r="E24" s="13"/>
      <c r="F24" s="19"/>
      <c r="G24" s="13"/>
      <c r="H24" s="13"/>
      <c r="I24" s="13"/>
      <c r="J24" s="66"/>
      <c r="K24" s="45"/>
      <c r="L24" s="7"/>
      <c r="M24" s="7"/>
      <c r="N24" s="7"/>
      <c r="O24" s="7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ht="22.7" customHeight="1">
      <c r="A25" s="17"/>
      <c r="B25" s="17"/>
      <c r="C25" s="17"/>
      <c r="D25" s="17"/>
      <c r="E25" s="17"/>
      <c r="F25" s="17"/>
      <c r="G25" s="17"/>
      <c r="H25" s="17"/>
      <c r="I25" s="65" t="s">
        <v>2</v>
      </c>
      <c r="J25" s="66"/>
      <c r="K25" s="45"/>
      <c r="L25" s="7"/>
      <c r="M25" s="7"/>
      <c r="N25" s="7"/>
      <c r="O25" s="7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 ht="15" customHeight="1">
      <c r="A26" s="35">
        <v>4</v>
      </c>
      <c r="B26" s="36">
        <v>1</v>
      </c>
      <c r="C26" s="37">
        <v>0.4385</v>
      </c>
      <c r="D26" s="47">
        <v>41.63</v>
      </c>
      <c r="E26" s="11"/>
      <c r="F26" s="11"/>
      <c r="G26" s="11"/>
      <c r="H26" s="11"/>
      <c r="I26" s="11"/>
      <c r="J26" s="67"/>
      <c r="K26" s="45"/>
      <c r="L26" s="7"/>
      <c r="M26" s="7"/>
      <c r="N26" s="7"/>
      <c r="O26" s="7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 ht="15" customHeight="1">
      <c r="A27" s="35">
        <v>15.5</v>
      </c>
      <c r="B27" s="36">
        <v>0.99894300000000003</v>
      </c>
      <c r="C27" s="37">
        <v>0.46550000000000002</v>
      </c>
      <c r="D27" s="47">
        <v>44.12</v>
      </c>
      <c r="E27" s="7"/>
      <c r="F27" s="48"/>
      <c r="G27" s="7"/>
      <c r="H27" s="7"/>
      <c r="I27" s="7"/>
      <c r="J27" s="56"/>
      <c r="K27" s="7"/>
      <c r="L27" s="7"/>
      <c r="M27" s="7"/>
      <c r="N27" s="7"/>
      <c r="O27" s="7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ht="15" customHeight="1">
      <c r="A28" s="35">
        <v>20</v>
      </c>
      <c r="B28" s="36">
        <v>0.99820500000000001</v>
      </c>
      <c r="C28" s="37">
        <v>0.47949999999999998</v>
      </c>
      <c r="D28" s="47">
        <v>45.39</v>
      </c>
      <c r="E28" s="7"/>
      <c r="F28" s="7"/>
      <c r="G28" s="7"/>
      <c r="H28" s="38"/>
      <c r="I28" s="44"/>
      <c r="J28" s="56"/>
      <c r="K28" s="7"/>
      <c r="L28" s="7"/>
      <c r="M28" s="7"/>
      <c r="N28" s="7"/>
      <c r="O28" s="7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ht="15" customHeight="1">
      <c r="A29" s="35">
        <v>25</v>
      </c>
      <c r="B29" s="36">
        <v>0.99704700000000002</v>
      </c>
      <c r="C29" s="37">
        <v>0.5</v>
      </c>
      <c r="D29" s="47">
        <v>47.29</v>
      </c>
      <c r="E29" s="7"/>
      <c r="F29" s="7"/>
      <c r="G29" s="7"/>
      <c r="H29" s="7"/>
      <c r="I29" s="7"/>
      <c r="J29" s="56"/>
      <c r="K29" s="7"/>
      <c r="L29" s="7"/>
      <c r="M29" s="7"/>
      <c r="N29" s="7"/>
      <c r="O29" s="7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1:33" ht="15" customHeight="1">
      <c r="A30" s="35">
        <v>40</v>
      </c>
      <c r="B30" s="36">
        <v>0.99223099999999997</v>
      </c>
      <c r="C30" s="37">
        <v>0.67849999999999999</v>
      </c>
      <c r="D30" s="49">
        <v>64.09</v>
      </c>
      <c r="E30" s="39"/>
      <c r="F30" s="39"/>
      <c r="G30" s="39"/>
      <c r="H30" s="39"/>
      <c r="I30" s="7"/>
      <c r="J30" s="56"/>
      <c r="K30" s="7"/>
      <c r="L30" s="7"/>
      <c r="M30" s="7"/>
      <c r="N30" s="7"/>
      <c r="O30" s="7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1:33" ht="15" customHeight="1">
      <c r="A31" s="35">
        <v>60</v>
      </c>
      <c r="B31" s="36">
        <v>0.98329599999999995</v>
      </c>
      <c r="C31" s="37">
        <v>0.80400000000000005</v>
      </c>
      <c r="D31" s="50">
        <v>75.89</v>
      </c>
      <c r="E31" s="6"/>
      <c r="F31" s="6"/>
      <c r="G31" s="6"/>
      <c r="H31" s="6"/>
      <c r="I31" s="7"/>
      <c r="J31" s="56"/>
      <c r="K31" s="7"/>
      <c r="L31" s="7"/>
      <c r="M31" s="7"/>
      <c r="N31" s="7"/>
      <c r="O31" s="7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ht="15" customHeight="1">
      <c r="A32" s="35">
        <v>80</v>
      </c>
      <c r="B32" s="36">
        <v>0.97214999999999996</v>
      </c>
      <c r="C32" s="37">
        <v>0.84099999999999997</v>
      </c>
      <c r="D32" s="50">
        <v>79.16</v>
      </c>
      <c r="E32" s="6"/>
      <c r="F32" s="11"/>
      <c r="G32" s="6"/>
      <c r="H32" s="6"/>
      <c r="I32" s="7"/>
      <c r="J32" s="56"/>
      <c r="K32" s="7"/>
      <c r="L32" s="7"/>
      <c r="M32" s="7"/>
      <c r="N32" s="7"/>
      <c r="O32" s="7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</row>
    <row r="33" spans="1:33" ht="15" customHeight="1">
      <c r="A33" s="35">
        <v>100</v>
      </c>
      <c r="B33" s="36">
        <v>0.95930300000000002</v>
      </c>
      <c r="C33" s="37">
        <v>0.84299999999999997</v>
      </c>
      <c r="D33" s="47">
        <v>79.099999999999994</v>
      </c>
      <c r="E33" s="7"/>
      <c r="F33" s="7"/>
      <c r="G33" s="7"/>
      <c r="H33" s="7"/>
      <c r="I33" s="7"/>
      <c r="J33" s="56"/>
      <c r="K33" s="7"/>
      <c r="L33" s="7"/>
      <c r="M33" s="7"/>
      <c r="N33" s="7"/>
      <c r="O33" s="7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:33" ht="15" customHeight="1">
      <c r="A34" s="40">
        <f>+B4</f>
        <v>40</v>
      </c>
      <c r="B34" s="42" t="s">
        <v>37</v>
      </c>
      <c r="C34" s="41">
        <f>+ROUND(F7/1000,2)</f>
        <v>3.52</v>
      </c>
      <c r="D34" s="42" t="s">
        <v>4</v>
      </c>
      <c r="E34" s="42" t="s">
        <v>38</v>
      </c>
      <c r="F34" s="42"/>
      <c r="G34" s="41">
        <f>+ROUND(H11,1)</f>
        <v>30</v>
      </c>
      <c r="H34" s="3" t="s">
        <v>3</v>
      </c>
      <c r="I34" s="11"/>
      <c r="J34" s="57"/>
      <c r="K34" s="10"/>
      <c r="L34" s="10"/>
      <c r="M34" s="7"/>
      <c r="N34" s="7"/>
      <c r="O34" s="7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1:33" ht="15" customHeight="1">
      <c r="A35" s="35">
        <f>VLOOKUP($A$34,$A$26:$D$33,2)</f>
        <v>0.99223099999999997</v>
      </c>
      <c r="B35" s="11"/>
      <c r="C35" s="11"/>
      <c r="D35" s="11"/>
      <c r="E35" s="7"/>
      <c r="F35" s="7"/>
      <c r="G35" s="7"/>
      <c r="H35" s="7"/>
      <c r="I35" s="7"/>
      <c r="J35" s="58"/>
      <c r="K35" s="7"/>
      <c r="L35" s="7"/>
      <c r="M35" s="7"/>
      <c r="N35" s="7"/>
      <c r="O35" s="7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1:33" ht="15" customHeight="1">
      <c r="A36" s="43">
        <f>VLOOKUP($A$34,$A$26:$D$33,3)</f>
        <v>0.67849999999999999</v>
      </c>
      <c r="B36" s="27" t="s">
        <v>11</v>
      </c>
      <c r="C36" s="7"/>
      <c r="D36" s="27"/>
      <c r="E36" s="7"/>
      <c r="F36" s="11"/>
      <c r="G36" s="11"/>
      <c r="H36" s="11"/>
      <c r="I36" s="7"/>
      <c r="J36" s="68"/>
      <c r="K36" s="27"/>
      <c r="L36" s="7"/>
      <c r="M36" s="27"/>
      <c r="N36" s="7"/>
      <c r="O36" s="11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1:33" ht="15" customHeight="1">
      <c r="A37" s="35">
        <f>VLOOKUP($A$34,$A$26:$D$33,4)</f>
        <v>64.09</v>
      </c>
      <c r="B37" s="7" t="s">
        <v>41</v>
      </c>
      <c r="C37" s="7"/>
      <c r="D37" s="11"/>
      <c r="E37" s="11"/>
      <c r="F37" s="11"/>
      <c r="G37" s="11"/>
      <c r="H37" s="11"/>
      <c r="I37" s="11"/>
      <c r="J37" s="57"/>
      <c r="K37" s="10"/>
      <c r="L37" s="10"/>
      <c r="M37" s="10"/>
      <c r="N37" s="10"/>
      <c r="O37" s="11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1:33" ht="15" customHeight="1">
      <c r="A38" s="11"/>
      <c r="B38" s="44" t="s">
        <v>54</v>
      </c>
      <c r="C38" s="77" t="s">
        <v>42</v>
      </c>
      <c r="D38" s="77"/>
      <c r="E38" s="11"/>
      <c r="F38" s="11"/>
      <c r="G38" s="11"/>
      <c r="H38" s="11"/>
      <c r="I38" s="11"/>
      <c r="J38" s="57"/>
      <c r="K38" s="10"/>
      <c r="L38" s="10"/>
      <c r="M38" s="10"/>
      <c r="N38" s="10"/>
      <c r="O38" s="11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 ht="15" customHeight="1">
      <c r="A39" s="11"/>
      <c r="B39" s="7">
        <v>0</v>
      </c>
      <c r="C39" s="7">
        <v>74.400000000000006</v>
      </c>
      <c r="D39" s="11"/>
      <c r="E39" s="11"/>
      <c r="F39" s="11"/>
      <c r="G39" s="11"/>
      <c r="H39" s="11"/>
      <c r="I39" s="11"/>
      <c r="J39" s="69"/>
      <c r="K39" s="11"/>
      <c r="L39" s="11"/>
      <c r="M39" s="11"/>
      <c r="N39" s="11"/>
      <c r="O39" s="11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3" ht="15" customHeight="1">
      <c r="A40" s="11"/>
      <c r="B40" s="7">
        <v>10</v>
      </c>
      <c r="C40" s="7">
        <v>82</v>
      </c>
      <c r="D40" s="11"/>
      <c r="E40" s="11"/>
      <c r="F40" s="11"/>
      <c r="G40" s="11"/>
      <c r="H40" s="11"/>
      <c r="I40" s="11"/>
      <c r="J40" s="69"/>
      <c r="K40" s="11"/>
      <c r="L40" s="11"/>
      <c r="M40" s="11"/>
      <c r="N40" s="11"/>
      <c r="O40" s="11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 ht="15" customHeight="1">
      <c r="A41" s="11"/>
      <c r="B41" s="7">
        <v>20</v>
      </c>
      <c r="C41" s="7">
        <v>92</v>
      </c>
      <c r="D41" s="11"/>
      <c r="E41" s="11"/>
      <c r="F41" s="11"/>
      <c r="G41" s="11"/>
      <c r="H41" s="11"/>
      <c r="I41" s="11"/>
      <c r="J41" s="69"/>
      <c r="K41" s="11"/>
      <c r="L41" s="11"/>
      <c r="M41" s="11"/>
      <c r="N41" s="11"/>
      <c r="O41" s="11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 ht="15" customHeight="1">
      <c r="A42" s="11"/>
      <c r="B42" s="7">
        <v>30</v>
      </c>
      <c r="C42" s="27">
        <v>107</v>
      </c>
      <c r="D42" s="27" t="s">
        <v>12</v>
      </c>
      <c r="E42" s="11"/>
      <c r="F42" s="11"/>
      <c r="G42" s="11"/>
      <c r="H42" s="11"/>
      <c r="I42" s="11"/>
      <c r="J42" s="69"/>
      <c r="K42" s="11"/>
      <c r="L42" s="11"/>
      <c r="M42" s="11"/>
      <c r="N42" s="11"/>
      <c r="O42" s="11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33" ht="15" customHeight="1">
      <c r="A43" s="11"/>
      <c r="B43" s="7">
        <v>40</v>
      </c>
      <c r="C43" s="27">
        <v>211</v>
      </c>
      <c r="D43" s="27" t="s">
        <v>12</v>
      </c>
      <c r="E43" s="11"/>
      <c r="F43" s="11"/>
      <c r="G43" s="11"/>
      <c r="H43" s="11"/>
      <c r="I43" s="11"/>
      <c r="J43" s="69"/>
      <c r="K43" s="11"/>
      <c r="L43" s="11"/>
      <c r="M43" s="11"/>
      <c r="N43" s="11"/>
      <c r="O43" s="11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3" ht="15" customHeight="1">
      <c r="A44" s="11"/>
      <c r="B44" s="7">
        <v>50</v>
      </c>
      <c r="C44" s="7">
        <v>315</v>
      </c>
      <c r="D44" s="11"/>
      <c r="E44" s="11"/>
      <c r="F44" s="11"/>
      <c r="G44" s="11"/>
      <c r="H44" s="11"/>
      <c r="I44" s="11"/>
      <c r="J44" s="69"/>
      <c r="K44" s="11"/>
      <c r="L44" s="11"/>
      <c r="M44" s="11"/>
      <c r="N44" s="11"/>
      <c r="O44" s="11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 ht="15" customHeight="1">
      <c r="A45" s="11"/>
      <c r="B45" s="7">
        <v>60</v>
      </c>
      <c r="C45" s="27">
        <v>410</v>
      </c>
      <c r="D45" s="27" t="s">
        <v>12</v>
      </c>
      <c r="E45" s="11"/>
      <c r="F45" s="11"/>
      <c r="G45" s="11"/>
      <c r="H45" s="11"/>
      <c r="I45" s="11"/>
      <c r="J45" s="69"/>
      <c r="K45" s="11"/>
      <c r="L45" s="11"/>
      <c r="M45" s="11"/>
      <c r="N45" s="11"/>
      <c r="O45" s="11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:33" ht="15" customHeight="1">
      <c r="A46" s="11"/>
      <c r="B46" s="7">
        <v>70</v>
      </c>
      <c r="C46" s="27">
        <v>510</v>
      </c>
      <c r="D46" s="27" t="s">
        <v>12</v>
      </c>
      <c r="E46" s="11"/>
      <c r="F46" s="11"/>
      <c r="G46" s="11"/>
      <c r="H46" s="11"/>
      <c r="I46" s="11"/>
      <c r="J46" s="69"/>
      <c r="K46" s="11"/>
      <c r="L46" s="11"/>
      <c r="M46" s="11"/>
      <c r="N46" s="11"/>
      <c r="O46" s="11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3" ht="15" customHeight="1">
      <c r="A47" s="11"/>
      <c r="B47" s="7">
        <v>80</v>
      </c>
      <c r="C47" s="7">
        <v>526</v>
      </c>
      <c r="D47" s="27"/>
      <c r="E47" s="11"/>
      <c r="F47" s="11"/>
      <c r="G47" s="11"/>
      <c r="H47" s="11"/>
      <c r="I47" s="11"/>
      <c r="J47" s="57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 ht="15" customHeight="1">
      <c r="A48" s="11"/>
      <c r="B48" s="7">
        <v>90</v>
      </c>
      <c r="C48" s="27">
        <v>531</v>
      </c>
      <c r="D48" s="27" t="s">
        <v>12</v>
      </c>
      <c r="E48" s="11"/>
      <c r="F48" s="11"/>
      <c r="G48" s="11"/>
      <c r="H48" s="11"/>
      <c r="I48" s="11"/>
      <c r="J48" s="57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33" ht="15" customHeight="1">
      <c r="A49" s="11"/>
      <c r="B49" s="7">
        <v>100</v>
      </c>
      <c r="C49" s="7">
        <v>536</v>
      </c>
      <c r="D49" s="11"/>
      <c r="E49" s="11"/>
      <c r="F49" s="11"/>
      <c r="G49" s="11"/>
      <c r="H49" s="11"/>
      <c r="I49" s="11"/>
      <c r="J49" s="57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1:33" ht="15" customHeight="1">
      <c r="A50" s="11"/>
      <c r="B50" s="11"/>
      <c r="C50" s="11"/>
      <c r="D50" s="11"/>
      <c r="E50" s="11"/>
      <c r="F50" s="11"/>
      <c r="G50" s="11"/>
      <c r="H50" s="11"/>
      <c r="I50" s="11"/>
      <c r="J50" s="57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1:33" ht="15" customHeight="1">
      <c r="A51" s="11"/>
      <c r="B51" s="11"/>
      <c r="C51" s="7"/>
      <c r="D51" s="11"/>
      <c r="E51" s="11"/>
      <c r="F51" s="11"/>
      <c r="G51" s="11"/>
      <c r="H51" s="11"/>
      <c r="I51" s="11"/>
      <c r="J51" s="57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1:33" ht="15" customHeight="1">
      <c r="A52" s="11"/>
      <c r="B52" s="11"/>
      <c r="C52" s="11"/>
      <c r="D52" s="11"/>
      <c r="E52" s="11"/>
      <c r="F52" s="11"/>
      <c r="G52" s="11"/>
      <c r="H52" s="11"/>
      <c r="I52" s="11"/>
      <c r="J52" s="57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  <row r="53" spans="1:33" ht="15" customHeight="1">
      <c r="A53" s="11"/>
      <c r="B53" s="11"/>
      <c r="C53" s="7"/>
      <c r="D53" s="11"/>
      <c r="E53" s="11"/>
      <c r="F53" s="11"/>
      <c r="G53" s="11"/>
      <c r="H53" s="11"/>
      <c r="I53" s="11"/>
      <c r="J53" s="57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1:33" ht="15" customHeight="1">
      <c r="A54" s="11"/>
      <c r="B54" s="11"/>
      <c r="C54" s="11"/>
      <c r="D54" s="11"/>
      <c r="E54" s="11"/>
      <c r="F54" s="11"/>
      <c r="G54" s="11"/>
      <c r="H54" s="11"/>
      <c r="I54" s="11"/>
      <c r="J54" s="57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 ht="15" customHeight="1">
      <c r="A55" s="11"/>
      <c r="B55" s="11"/>
      <c r="C55" s="7"/>
      <c r="D55" s="11"/>
      <c r="E55" s="11"/>
      <c r="F55" s="11"/>
      <c r="G55" s="11"/>
      <c r="H55" s="11"/>
      <c r="I55" s="11"/>
      <c r="J55" s="57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1:33" ht="15" customHeight="1">
      <c r="A56" s="11"/>
      <c r="B56" s="11"/>
      <c r="C56" s="51"/>
      <c r="D56" s="51"/>
      <c r="E56" s="51"/>
      <c r="F56" s="51"/>
      <c r="G56" s="51"/>
      <c r="H56" s="11"/>
      <c r="I56" s="11"/>
      <c r="J56" s="57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</row>
    <row r="57" spans="1:33" ht="15" customHeight="1">
      <c r="A57" s="12"/>
      <c r="B57" s="12"/>
      <c r="C57" s="73" t="s">
        <v>52</v>
      </c>
      <c r="D57" s="73"/>
      <c r="E57" s="73"/>
      <c r="F57" s="73"/>
      <c r="G57" s="73"/>
      <c r="H57" s="12"/>
      <c r="I57" s="12"/>
      <c r="J57" s="57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</row>
    <row r="58" spans="1:33" ht="15" customHeight="1">
      <c r="A58" s="12"/>
      <c r="B58" s="12"/>
      <c r="C58" s="74" t="s">
        <v>5</v>
      </c>
      <c r="D58" s="74"/>
      <c r="E58" s="74"/>
      <c r="F58" s="74"/>
      <c r="G58" s="74"/>
      <c r="H58" s="12"/>
      <c r="I58" s="12"/>
      <c r="J58" s="57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</row>
    <row r="59" spans="1:33" ht="15" customHeight="1">
      <c r="A59" s="12"/>
      <c r="B59" s="12"/>
      <c r="C59" s="75" t="s">
        <v>53</v>
      </c>
      <c r="D59" s="75"/>
      <c r="E59" s="75"/>
      <c r="F59" s="75"/>
      <c r="G59" s="75"/>
      <c r="H59" s="12"/>
      <c r="I59" s="12"/>
      <c r="J59" s="57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</row>
    <row r="60" spans="1:33" ht="15" customHeight="1">
      <c r="A60" s="7" t="s">
        <v>2</v>
      </c>
      <c r="B60" s="12"/>
      <c r="C60" s="12"/>
      <c r="D60" s="12"/>
      <c r="E60" s="12"/>
      <c r="F60" s="12"/>
      <c r="G60" s="12"/>
      <c r="H60" s="12"/>
      <c r="I60" s="12"/>
      <c r="J60" s="57"/>
      <c r="K60" s="10"/>
      <c r="L60" s="10"/>
      <c r="M60" s="10"/>
      <c r="N60" s="92"/>
      <c r="O60" s="92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83" t="s">
        <v>50</v>
      </c>
      <c r="AG60" s="83"/>
    </row>
    <row r="61" spans="1:33" ht="15">
      <c r="A61" s="9"/>
      <c r="B61" s="9"/>
      <c r="C61" s="28"/>
      <c r="D61" s="9"/>
      <c r="E61" s="9"/>
      <c r="F61" s="9"/>
      <c r="G61" s="9"/>
      <c r="H61" s="9"/>
      <c r="I61" s="9"/>
    </row>
    <row r="62" spans="1:33">
      <c r="A62" s="9"/>
      <c r="B62" s="9"/>
      <c r="C62" s="9"/>
      <c r="D62" s="9"/>
      <c r="E62" s="9"/>
      <c r="F62" s="9"/>
      <c r="G62" s="9"/>
      <c r="H62" s="9"/>
      <c r="I62" s="9"/>
    </row>
  </sheetData>
  <mergeCells count="13">
    <mergeCell ref="AF60:AG60"/>
    <mergeCell ref="A1:J1"/>
    <mergeCell ref="C57:G57"/>
    <mergeCell ref="C58:G58"/>
    <mergeCell ref="C59:G59"/>
    <mergeCell ref="H13:I13"/>
    <mergeCell ref="C38:D38"/>
    <mergeCell ref="B12:G13"/>
    <mergeCell ref="H12:I12"/>
    <mergeCell ref="C3:D3"/>
    <mergeCell ref="H3:I3"/>
    <mergeCell ref="C5:D5"/>
    <mergeCell ref="H6:I6"/>
  </mergeCells>
  <dataValidations xWindow="360" yWindow="358" count="1">
    <dataValidation type="list" allowBlank="1" showInputMessage="1" showErrorMessage="1" errorTitle="Temperature" error="You have chosen a wrong water temperature" promptTitle="Temperature" prompt="Select a water temperature" sqref="B4">
      <formula1>$A$26:$A$33</formula1>
    </dataValidation>
  </dataValidations>
  <hyperlinks>
    <hyperlink ref="C58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zoomScaleNormal="100" workbookViewId="0">
      <selection activeCell="Y12" sqref="Y12"/>
    </sheetView>
  </sheetViews>
  <sheetFormatPr defaultColWidth="8.85546875" defaultRowHeight="12.75"/>
  <cols>
    <col min="1" max="16384" width="8.85546875" style="8"/>
  </cols>
  <sheetData>
    <row r="1" spans="1:21" ht="21.95" customHeight="1">
      <c r="A1" s="84" t="s">
        <v>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 ht="21.95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/>
      <c r="U2" s="31"/>
    </row>
    <row r="3" spans="1:21" ht="21.95" customHeight="1">
      <c r="A3" s="30" t="s">
        <v>64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1"/>
      <c r="U3" s="31"/>
    </row>
    <row r="4" spans="1:21" ht="21.95" customHeight="1">
      <c r="A4" s="30" t="s">
        <v>65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1"/>
      <c r="U4" s="31"/>
    </row>
    <row r="5" spans="1:21" ht="21.95" customHeight="1">
      <c r="A5" s="30" t="s">
        <v>67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1"/>
      <c r="U5" s="31"/>
    </row>
    <row r="6" spans="1:21" ht="21.95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1"/>
      <c r="U6" s="31"/>
    </row>
    <row r="7" spans="1:21" ht="21.95" customHeight="1">
      <c r="A7" s="53" t="s">
        <v>46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1"/>
      <c r="U7" s="31"/>
    </row>
    <row r="8" spans="1:21" ht="21.95" customHeight="1">
      <c r="A8" s="30" t="s">
        <v>66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  <c r="U8" s="31"/>
    </row>
    <row r="9" spans="1:21" ht="21.95" customHeight="1">
      <c r="A9" s="30" t="s">
        <v>48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1"/>
      <c r="U9" s="31"/>
    </row>
    <row r="10" spans="1:21" ht="21.95" customHeight="1">
      <c r="A10" s="30" t="s">
        <v>68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1"/>
      <c r="U10" s="31"/>
    </row>
    <row r="11" spans="1:21" ht="21.95" customHeigh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1"/>
      <c r="U11" s="31"/>
    </row>
    <row r="12" spans="1:21" ht="21.95" customHeight="1">
      <c r="A12" s="84" t="s">
        <v>57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</row>
    <row r="13" spans="1:21" ht="21.95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1"/>
      <c r="U13" s="31"/>
    </row>
    <row r="14" spans="1:21" ht="21.95" customHeight="1">
      <c r="A14" s="32" t="s">
        <v>45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1"/>
      <c r="U14" s="31"/>
    </row>
    <row r="15" spans="1:21" ht="21.95" customHeight="1">
      <c r="A15" s="32" t="s">
        <v>69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1"/>
      <c r="U15" s="31"/>
    </row>
    <row r="16" spans="1:21" ht="21.95" customHeight="1">
      <c r="A16" s="32" t="s">
        <v>70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1"/>
      <c r="U16" s="31"/>
    </row>
    <row r="17" spans="1:21" ht="21.95" customHeight="1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1"/>
      <c r="U17" s="31"/>
    </row>
    <row r="18" spans="1:21" ht="21.95" customHeight="1">
      <c r="A18" s="54" t="s">
        <v>47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21" ht="21.95" customHeight="1">
      <c r="A19" s="32" t="s">
        <v>71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1:21" ht="21.95" customHeight="1">
      <c r="A20" s="32" t="s">
        <v>49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ht="21.95" customHeight="1">
      <c r="A21" s="32" t="s">
        <v>72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21" ht="21.95" customHeight="1">
      <c r="A22" s="29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1:21" ht="21.95" customHeight="1">
      <c r="A23" s="29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1:21" ht="21.95" customHeight="1">
      <c r="A24" s="32"/>
      <c r="B24" s="31"/>
      <c r="C24" s="31"/>
      <c r="D24" s="31"/>
      <c r="E24" s="31"/>
      <c r="F24" s="31"/>
      <c r="G24" s="31"/>
      <c r="H24" s="86" t="s">
        <v>52</v>
      </c>
      <c r="I24" s="86"/>
      <c r="J24" s="86"/>
      <c r="K24" s="86"/>
      <c r="L24" s="86"/>
      <c r="M24" s="31"/>
      <c r="N24" s="31"/>
      <c r="O24" s="31"/>
      <c r="P24" s="31"/>
      <c r="Q24" s="31"/>
      <c r="R24" s="31"/>
      <c r="S24" s="31"/>
      <c r="T24" s="31"/>
      <c r="U24" s="31"/>
    </row>
    <row r="25" spans="1:21" ht="21.95" customHeight="1">
      <c r="A25" s="32"/>
      <c r="B25" s="31"/>
      <c r="C25" s="31"/>
      <c r="D25" s="31"/>
      <c r="E25" s="31"/>
      <c r="F25" s="31"/>
      <c r="G25" s="31"/>
      <c r="H25" s="87" t="s">
        <v>5</v>
      </c>
      <c r="I25" s="87"/>
      <c r="J25" s="87"/>
      <c r="K25" s="87"/>
      <c r="L25" s="87"/>
      <c r="M25" s="31"/>
      <c r="N25" s="31"/>
      <c r="O25" s="31"/>
      <c r="P25" s="31"/>
      <c r="Q25" s="31"/>
      <c r="R25" s="31"/>
      <c r="S25" s="31"/>
      <c r="T25" s="31"/>
      <c r="U25" s="31"/>
    </row>
    <row r="26" spans="1:21" ht="21.95" customHeight="1">
      <c r="A26" s="29"/>
      <c r="B26" s="31"/>
      <c r="C26" s="31"/>
      <c r="D26" s="31"/>
      <c r="E26" s="31"/>
      <c r="F26" s="31"/>
      <c r="G26" s="31"/>
      <c r="H26" s="88" t="s">
        <v>53</v>
      </c>
      <c r="I26" s="88"/>
      <c r="J26" s="88"/>
      <c r="K26" s="88"/>
      <c r="L26" s="88"/>
      <c r="M26" s="31"/>
      <c r="N26" s="31"/>
      <c r="O26" s="31"/>
      <c r="P26" s="31"/>
      <c r="Q26" s="31"/>
      <c r="R26" s="31"/>
      <c r="S26" s="31"/>
      <c r="T26" s="31"/>
      <c r="U26" s="31"/>
    </row>
    <row r="27" spans="1:21" ht="21.95" customHeight="1">
      <c r="A27" s="33" t="s">
        <v>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85" t="s">
        <v>51</v>
      </c>
      <c r="U27" s="85"/>
    </row>
  </sheetData>
  <mergeCells count="6">
    <mergeCell ref="A1:U1"/>
    <mergeCell ref="A12:U12"/>
    <mergeCell ref="T27:U27"/>
    <mergeCell ref="H24:L24"/>
    <mergeCell ref="H25:L25"/>
    <mergeCell ref="H26:L26"/>
  </mergeCells>
  <hyperlinks>
    <hyperlink ref="H25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Ferriklorid</vt:lpstr>
      <vt:lpstr>Manual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</dc:creator>
  <cp:lastModifiedBy>Walter</cp:lastModifiedBy>
  <cp:lastPrinted>2019-09-30T10:26:22Z</cp:lastPrinted>
  <dcterms:created xsi:type="dcterms:W3CDTF">2008-01-29T16:52:24Z</dcterms:created>
  <dcterms:modified xsi:type="dcterms:W3CDTF">2019-10-03T17:57:02Z</dcterms:modified>
</cp:coreProperties>
</file>